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19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6" i="1" l="1"/>
  <c r="M6" i="1" l="1"/>
  <c r="L3" i="1" l="1"/>
  <c r="I3" i="1"/>
  <c r="D6" i="1"/>
  <c r="H3" i="1"/>
  <c r="N3" i="1" s="1"/>
  <c r="M3" i="1" l="1"/>
  <c r="L6" i="1"/>
  <c r="J3" i="1"/>
  <c r="K3" i="1"/>
</calcChain>
</file>

<file path=xl/comments1.xml><?xml version="1.0" encoding="utf-8"?>
<comments xmlns="http://schemas.openxmlformats.org/spreadsheetml/2006/main">
  <authors>
    <author>Dell Owner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W8JI: Enter the very maximum supply voltage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W8JI:Enter lowest supply voltage any condition. Must always be more than igntion voltage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 xml:space="preserve">W8JI: Enter the VR tube voltage.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W8JI: Enter tube maximum allowed mA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 xml:space="preserve">W8JI: Enter minimum allowed regulator tube current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W8JI: This is the minimum current drawn by regulated load. It might be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W8JI: Enter the maximum load current of regulated load.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" authorId="0">
      <text>
        <r>
          <rPr>
            <b/>
            <sz val="8"/>
            <color indexed="81"/>
            <rFont val="Tahoma"/>
            <family val="2"/>
          </rPr>
          <t>W8JI: This is optimum resistor value for your circuit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W8JI:  This is normal running resistor heat worse case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W8JI: This is worse case resistor dissipation with short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W8JI: This is current through resistor in worse case with a dead short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 xml:space="preserve">W8JI: If over 100%, the load current change is too large for the VR tube range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 xml:space="preserve">W8JI:  Must be a positive number, or the regulator is out of range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 xml:space="preserve">W8JI: Make sure this start voltage exceeds the VR tube start voltage, or the tube may not start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 xml:space="preserve">W8JI:This is your resistor's regulator current, it must be less than regulator tube max current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" authorId="0">
      <text>
        <r>
          <rPr>
            <b/>
            <sz val="8"/>
            <color indexed="81"/>
            <rFont val="Tahoma"/>
            <family val="2"/>
          </rPr>
          <t xml:space="preserve">W8JI:  Enter your resistor here, to learn what your resistor will do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6" authorId="0">
      <text>
        <r>
          <rPr>
            <b/>
            <sz val="8"/>
            <color indexed="81"/>
            <rFont val="Tahoma"/>
            <family val="2"/>
          </rPr>
          <t>W8JI: If over 100%, the load current is over range</t>
        </r>
      </text>
    </comment>
    <comment ref="M6" authorId="0">
      <text>
        <r>
          <rPr>
            <b/>
            <sz val="8"/>
            <color indexed="81"/>
            <rFont val="Tahoma"/>
            <family val="2"/>
          </rPr>
          <t xml:space="preserve">W8JI: Must be a positive number, or regulator voltage is out of range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b/>
            <sz val="8"/>
            <color indexed="81"/>
            <rFont val="Tahoma"/>
            <family val="2"/>
          </rPr>
          <t>W8ji:Make sure this start voltage exceeds the VR tube start voltage, or the tube may not start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<sst xmlns="http://schemas.openxmlformats.org/spreadsheetml/2006/main" count="38" uniqueCount="34">
  <si>
    <t>Supply</t>
  </si>
  <si>
    <t>Max Load</t>
  </si>
  <si>
    <t>Res ohms</t>
  </si>
  <si>
    <t>Tube mA max</t>
  </si>
  <si>
    <t>Res heat run</t>
  </si>
  <si>
    <t>res heat short</t>
  </si>
  <si>
    <t>Watts</t>
  </si>
  <si>
    <t>Ohms</t>
  </si>
  <si>
    <t>mA</t>
  </si>
  <si>
    <t>Volts</t>
  </si>
  <si>
    <t>VR tube</t>
  </si>
  <si>
    <t xml:space="preserve">Supply </t>
  </si>
  <si>
    <t>Max</t>
  </si>
  <si>
    <t>Min</t>
  </si>
  <si>
    <t>short</t>
  </si>
  <si>
    <t xml:space="preserve">mA </t>
  </si>
  <si>
    <t>Edit this area only!!</t>
  </si>
  <si>
    <t>min Load</t>
  </si>
  <si>
    <t>tube min</t>
  </si>
  <si>
    <t xml:space="preserve">% max </t>
  </si>
  <si>
    <t>load</t>
  </si>
  <si>
    <t>headroom</t>
  </si>
  <si>
    <t>%</t>
  </si>
  <si>
    <t>reg Volts</t>
  </si>
  <si>
    <t>mA max</t>
  </si>
  <si>
    <t>mA min</t>
  </si>
  <si>
    <t>Type</t>
  </si>
  <si>
    <t>0A2</t>
  </si>
  <si>
    <t>0B2</t>
  </si>
  <si>
    <t>Ign dark V</t>
  </si>
  <si>
    <t>Ign light V</t>
  </si>
  <si>
    <t>VR igntn</t>
  </si>
  <si>
    <t>Starting V</t>
  </si>
  <si>
    <t>your resistor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</si>
</sst>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3" borderId="9" xfId="0" applyNumberFormat="1" applyFill="1" applyBorder="1" applyAlignment="1" applyProtection="1">
      <alignment horizontal="center"/>
      <protection hidden="1"/>
    </xf>
    <xf numFmtId="1" fontId="0" fillId="4" borderId="9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2" borderId="9" xfId="0" applyNumberFormat="1" applyFill="1" applyBorder="1" applyAlignment="1" applyProtection="1">
      <alignment horizontal="center"/>
      <protection hidden="1"/>
    </xf>
    <xf numFmtId="0" fontId="0" fillId="5" borderId="10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/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/>
    <xf numFmtId="0" fontId="0" fillId="5" borderId="11" xfId="0" applyFill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 applyProtection="1">
      <alignment horizontal="center"/>
      <protection hidden="1"/>
    </xf>
    <xf numFmtId="0" fontId="0" fillId="0" borderId="0" xfId="0" applyBorder="1"/>
    <xf numFmtId="1" fontId="0" fillId="0" borderId="0" xfId="0" applyNumberFormat="1" applyFill="1" applyBorder="1" applyAlignment="1">
      <alignment horizontal="center"/>
    </xf>
    <xf numFmtId="0" fontId="0" fillId="0" borderId="4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6" xfId="0" applyBorder="1"/>
    <xf numFmtId="0" fontId="0" fillId="0" borderId="7" xfId="0" applyBorder="1"/>
    <xf numFmtId="1" fontId="0" fillId="0" borderId="7" xfId="0" applyNumberFormat="1" applyBorder="1"/>
    <xf numFmtId="164" fontId="0" fillId="0" borderId="7" xfId="0" applyNumberFormat="1" applyBorder="1"/>
    <xf numFmtId="0" fontId="0" fillId="0" borderId="8" xfId="0" applyBorder="1"/>
    <xf numFmtId="0" fontId="0" fillId="3" borderId="9" xfId="0" applyFill="1" applyBorder="1" applyProtection="1">
      <protection hidden="1"/>
    </xf>
    <xf numFmtId="1" fontId="0" fillId="6" borderId="9" xfId="0" applyNumberFormat="1" applyFill="1" applyBorder="1" applyProtection="1">
      <protection hidden="1"/>
    </xf>
    <xf numFmtId="0" fontId="0" fillId="0" borderId="5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tabSelected="1" topLeftCell="B1" workbookViewId="0">
      <selection activeCell="P18" sqref="P18"/>
    </sheetView>
  </sheetViews>
  <sheetFormatPr defaultRowHeight="15" x14ac:dyDescent="0.25"/>
  <cols>
    <col min="3" max="3" width="9.7109375" customWidth="1"/>
    <col min="4" max="4" width="13.5703125" customWidth="1"/>
    <col min="5" max="6" width="10.5703125" customWidth="1"/>
    <col min="7" max="7" width="13.7109375" customWidth="1"/>
    <col min="8" max="8" width="10.140625" customWidth="1"/>
    <col min="9" max="9" width="12.85546875" customWidth="1"/>
    <col min="10" max="10" width="13" customWidth="1"/>
    <col min="11" max="11" width="9.140625" customWidth="1"/>
    <col min="12" max="12" width="11.28515625" customWidth="1"/>
    <col min="13" max="13" width="12.28515625" customWidth="1"/>
  </cols>
  <sheetData>
    <row r="1" spans="1:14" x14ac:dyDescent="0.25">
      <c r="A1" s="2" t="s">
        <v>11</v>
      </c>
      <c r="B1" s="3" t="s">
        <v>0</v>
      </c>
      <c r="C1" s="3" t="s">
        <v>9</v>
      </c>
      <c r="D1" s="3" t="s">
        <v>8</v>
      </c>
      <c r="E1" s="3" t="s">
        <v>15</v>
      </c>
      <c r="F1" s="3" t="s">
        <v>8</v>
      </c>
      <c r="G1" s="4" t="s">
        <v>8</v>
      </c>
      <c r="H1" s="16" t="s">
        <v>7</v>
      </c>
      <c r="I1" s="16" t="s">
        <v>6</v>
      </c>
      <c r="J1" s="16" t="s">
        <v>6</v>
      </c>
      <c r="K1" s="16" t="s">
        <v>15</v>
      </c>
      <c r="L1" s="16" t="s">
        <v>19</v>
      </c>
      <c r="M1" s="16" t="s">
        <v>22</v>
      </c>
      <c r="N1" s="17" t="s">
        <v>32</v>
      </c>
    </row>
    <row r="2" spans="1:14" ht="15.75" thickBot="1" x14ac:dyDescent="0.3">
      <c r="A2" s="5" t="s">
        <v>12</v>
      </c>
      <c r="B2" s="6" t="s">
        <v>13</v>
      </c>
      <c r="C2" s="6" t="s">
        <v>10</v>
      </c>
      <c r="D2" s="6" t="s">
        <v>3</v>
      </c>
      <c r="E2" s="6" t="s">
        <v>18</v>
      </c>
      <c r="F2" s="6" t="s">
        <v>17</v>
      </c>
      <c r="G2" s="7" t="s">
        <v>1</v>
      </c>
      <c r="H2" s="18" t="s">
        <v>2</v>
      </c>
      <c r="I2" s="18" t="s">
        <v>4</v>
      </c>
      <c r="J2" s="18" t="s">
        <v>5</v>
      </c>
      <c r="K2" s="18" t="s">
        <v>14</v>
      </c>
      <c r="L2" s="18" t="s">
        <v>20</v>
      </c>
      <c r="M2" s="18" t="s">
        <v>21</v>
      </c>
      <c r="N2" s="19" t="s">
        <v>31</v>
      </c>
    </row>
    <row r="3" spans="1:14" ht="15.75" thickBot="1" x14ac:dyDescent="0.3">
      <c r="A3" s="20">
        <v>280</v>
      </c>
      <c r="B3" s="15">
        <v>240</v>
      </c>
      <c r="C3" s="15">
        <v>150</v>
      </c>
      <c r="D3" s="15">
        <v>28</v>
      </c>
      <c r="E3" s="15">
        <v>5</v>
      </c>
      <c r="F3" s="15">
        <v>10</v>
      </c>
      <c r="G3" s="15">
        <v>23</v>
      </c>
      <c r="H3" s="21">
        <f>(A3-C3)/((D3+F3)*0.001)</f>
        <v>3421.0526315789475</v>
      </c>
      <c r="I3" s="21">
        <f>(A3-C3)*(D3+F3)*0.001</f>
        <v>4.9400000000000004</v>
      </c>
      <c r="J3" s="21">
        <f>(A3*A3)/H3</f>
        <v>22.916923076923077</v>
      </c>
      <c r="K3" s="22">
        <f>A3/H3*1000</f>
        <v>81.84615384615384</v>
      </c>
      <c r="L3" s="14">
        <f>100*(G3-F3)/(D3-E3)</f>
        <v>56.521739130434781</v>
      </c>
      <c r="M3" s="14">
        <f>((B3-(((G3+E3)*0.001)*H3))-C3)/C3*100</f>
        <v>-3.8596491228070136</v>
      </c>
      <c r="N3" s="37">
        <f>B3-(F3*0.001*H3)</f>
        <v>205.78947368421052</v>
      </c>
    </row>
    <row r="4" spans="1:14" x14ac:dyDescent="0.25">
      <c r="A4" s="5"/>
      <c r="B4" s="6"/>
      <c r="C4" s="6"/>
      <c r="D4" s="6" t="s">
        <v>16</v>
      </c>
      <c r="E4" s="6"/>
      <c r="F4" s="6"/>
      <c r="G4" s="7"/>
      <c r="H4" s="23"/>
      <c r="I4" s="23"/>
      <c r="J4" s="23"/>
      <c r="K4" s="24"/>
      <c r="L4" s="22"/>
      <c r="M4" s="25"/>
      <c r="N4" s="19"/>
    </row>
    <row r="5" spans="1:14" ht="15.75" thickBot="1" x14ac:dyDescent="0.3">
      <c r="A5" s="8"/>
      <c r="B5" s="9"/>
      <c r="C5" s="9"/>
      <c r="D5" s="9"/>
      <c r="E5" s="9"/>
      <c r="F5" s="9"/>
      <c r="G5" s="10"/>
      <c r="H5" s="23"/>
      <c r="I5" s="23"/>
      <c r="J5" s="23"/>
      <c r="K5" s="24"/>
      <c r="L5" s="22"/>
      <c r="M5" s="25"/>
      <c r="N5" s="19"/>
    </row>
    <row r="6" spans="1:14" ht="15.75" thickBot="1" x14ac:dyDescent="0.3">
      <c r="A6" s="5"/>
      <c r="B6" s="6"/>
      <c r="C6" s="6"/>
      <c r="D6" s="11">
        <f>(((A3-C3)/H6)*1000)-F3</f>
        <v>16</v>
      </c>
      <c r="E6" s="6"/>
      <c r="F6" s="6"/>
      <c r="G6" s="6"/>
      <c r="H6" s="12">
        <v>5000</v>
      </c>
      <c r="I6" s="26" t="s">
        <v>33</v>
      </c>
      <c r="J6" s="27"/>
      <c r="K6" s="24"/>
      <c r="L6" s="11">
        <f>(H6/H3)*L3</f>
        <v>82.608695652173907</v>
      </c>
      <c r="M6" s="11">
        <f>((B3-(((G3+E3)*0.001)*H6))-C3)/C3*100</f>
        <v>-33.333333333333329</v>
      </c>
      <c r="N6" s="36">
        <f>B3-(H6*F3*0.001)</f>
        <v>190</v>
      </c>
    </row>
    <row r="7" spans="1:14" x14ac:dyDescent="0.25">
      <c r="A7" s="5"/>
      <c r="B7" s="6"/>
      <c r="C7" s="6"/>
      <c r="D7" s="6"/>
      <c r="E7" s="6"/>
      <c r="F7" s="6"/>
      <c r="G7" s="6"/>
      <c r="H7" s="23"/>
      <c r="I7" s="23"/>
      <c r="J7" s="23"/>
      <c r="K7" s="24"/>
      <c r="L7" s="24"/>
      <c r="M7" s="24"/>
      <c r="N7" s="19"/>
    </row>
    <row r="8" spans="1:14" x14ac:dyDescent="0.25">
      <c r="A8" s="5" t="s">
        <v>26</v>
      </c>
      <c r="B8" s="6" t="s">
        <v>29</v>
      </c>
      <c r="C8" s="6" t="s">
        <v>30</v>
      </c>
      <c r="D8" s="6" t="s">
        <v>23</v>
      </c>
      <c r="E8" s="6" t="s">
        <v>24</v>
      </c>
      <c r="F8" s="6" t="s">
        <v>25</v>
      </c>
      <c r="G8" s="6"/>
      <c r="H8" s="23"/>
      <c r="I8" s="23"/>
      <c r="J8" s="23"/>
      <c r="K8" s="24"/>
      <c r="L8" s="24"/>
      <c r="M8" s="24"/>
      <c r="N8" s="38"/>
    </row>
    <row r="9" spans="1:14" x14ac:dyDescent="0.25">
      <c r="A9" s="5" t="s">
        <v>28</v>
      </c>
      <c r="B9" s="6">
        <v>210</v>
      </c>
      <c r="C9" s="6">
        <v>127</v>
      </c>
      <c r="D9" s="6">
        <v>108</v>
      </c>
      <c r="E9" s="6">
        <v>30</v>
      </c>
      <c r="F9" s="6">
        <v>5</v>
      </c>
      <c r="G9" s="6"/>
      <c r="H9" s="23"/>
      <c r="I9" s="23"/>
      <c r="J9" s="23"/>
      <c r="K9" s="24"/>
      <c r="L9" s="24"/>
      <c r="M9" s="24"/>
      <c r="N9" s="19"/>
    </row>
    <row r="10" spans="1:14" x14ac:dyDescent="0.25">
      <c r="A10" s="5" t="s">
        <v>27</v>
      </c>
      <c r="B10" s="6">
        <v>225</v>
      </c>
      <c r="C10" s="6">
        <v>180</v>
      </c>
      <c r="D10" s="6">
        <v>150</v>
      </c>
      <c r="E10" s="6">
        <v>30</v>
      </c>
      <c r="F10" s="6">
        <v>5</v>
      </c>
      <c r="G10" s="6"/>
      <c r="H10" s="23"/>
      <c r="I10" s="23"/>
      <c r="J10" s="23"/>
      <c r="K10" s="24"/>
      <c r="L10" s="26"/>
      <c r="M10" s="24"/>
      <c r="N10" s="19"/>
    </row>
    <row r="11" spans="1:14" x14ac:dyDescent="0.25">
      <c r="A11" s="28"/>
      <c r="B11" s="26"/>
      <c r="C11" s="26"/>
      <c r="D11" s="26"/>
      <c r="E11" s="26"/>
      <c r="F11" s="26"/>
      <c r="G11" s="26"/>
      <c r="H11" s="29"/>
      <c r="I11" s="29"/>
      <c r="J11" s="29"/>
      <c r="K11" s="30"/>
      <c r="L11" s="30"/>
      <c r="M11" s="30"/>
      <c r="N11" s="19"/>
    </row>
    <row r="12" spans="1:14" ht="15.75" thickBot="1" x14ac:dyDescent="0.3">
      <c r="A12" s="31"/>
      <c r="B12" s="32"/>
      <c r="C12" s="32"/>
      <c r="D12" s="32"/>
      <c r="E12" s="32"/>
      <c r="F12" s="32"/>
      <c r="G12" s="32"/>
      <c r="H12" s="33"/>
      <c r="I12" s="33"/>
      <c r="J12" s="33"/>
      <c r="K12" s="34"/>
      <c r="L12" s="34"/>
      <c r="M12" s="34"/>
      <c r="N12" s="35"/>
    </row>
    <row r="13" spans="1:14" x14ac:dyDescent="0.25">
      <c r="H13" s="1"/>
      <c r="I13" s="1"/>
      <c r="J13" s="1"/>
    </row>
    <row r="14" spans="1:14" x14ac:dyDescent="0.25">
      <c r="H14" s="1"/>
      <c r="I14" s="1"/>
      <c r="J14" s="1"/>
    </row>
    <row r="16" spans="1:14" x14ac:dyDescent="0.25">
      <c r="M16" s="13"/>
    </row>
  </sheetData>
  <sheetProtection password="CC17" sheet="1" objects="1" scenarios="1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Owner</dc:creator>
  <cp:lastModifiedBy>Dell Owner</cp:lastModifiedBy>
  <dcterms:created xsi:type="dcterms:W3CDTF">2015-02-03T13:44:20Z</dcterms:created>
  <dcterms:modified xsi:type="dcterms:W3CDTF">2015-02-05T11:57:45Z</dcterms:modified>
</cp:coreProperties>
</file>